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4"/>
  <workbookPr/>
  <mc:AlternateContent xmlns:mc="http://schemas.openxmlformats.org/markup-compatibility/2006">
    <mc:Choice Requires="x15">
      <x15ac:absPath xmlns:x15ac="http://schemas.microsoft.com/office/spreadsheetml/2010/11/ac" url="https://sp2019.asia.edu.tw/adm/ird/sid/DocLib2/113年度校務發展年度經費執行績效表/校務及財務資訊公開化報告/"/>
    </mc:Choice>
  </mc:AlternateContent>
  <xr:revisionPtr revIDLastSave="0" documentId="8_{00A0DC97-5979-4F24-AB7B-BC7CFDDABB28}" xr6:coauthVersionLast="36" xr6:coauthVersionMax="36" xr10:uidLastSave="{00000000-0000-0000-0000-000000000000}"/>
  <bookViews>
    <workbookView xWindow="13586" yWindow="463" windowWidth="28800" windowHeight="15715" tabRatio="693" firstSheet="1" activeTab="1" xr2:uid="{00000000-000D-0000-FFFF-FFFF00000000}"/>
  </bookViews>
  <sheets>
    <sheet name="(一)學校收入分析（學校經費來源）" sheetId="1" r:id="rId1"/>
    <sheet name="(二)學校支出分析（學校經費用途）" sheetId="2" r:id="rId2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6" i="2" l="1"/>
  <c r="F37" i="2"/>
  <c r="G36" i="2"/>
  <c r="G35" i="2"/>
  <c r="F35" i="2"/>
  <c r="F29" i="2"/>
  <c r="G26" i="2"/>
  <c r="F26" i="2"/>
  <c r="G23" i="2"/>
  <c r="F23" i="2"/>
  <c r="G17" i="2"/>
  <c r="F17" i="2"/>
  <c r="F11" i="2"/>
  <c r="F6" i="2"/>
  <c r="G18" i="1"/>
  <c r="F18" i="1"/>
  <c r="G15" i="1"/>
  <c r="F15" i="1"/>
  <c r="G11" i="1"/>
  <c r="F11" i="1"/>
  <c r="F5" i="1"/>
  <c r="F42" i="2"/>
  <c r="G11" i="2"/>
  <c r="G37" i="2"/>
  <c r="G6" i="2"/>
  <c r="G29" i="2"/>
  <c r="F22" i="1"/>
  <c r="G5" i="1"/>
  <c r="G22" i="1"/>
  <c r="G59" i="2"/>
  <c r="F59" i="2"/>
  <c r="E59" i="2"/>
  <c r="C59" i="2"/>
  <c r="B59" i="2"/>
  <c r="C42" i="2"/>
  <c r="B42" i="2"/>
  <c r="C22" i="1"/>
  <c r="E18" i="1"/>
  <c r="D18" i="1"/>
  <c r="B18" i="1"/>
  <c r="E15" i="1"/>
  <c r="D15" i="1"/>
  <c r="B15" i="1"/>
  <c r="E11" i="1"/>
  <c r="D11" i="1"/>
  <c r="B11" i="1"/>
  <c r="E5" i="1"/>
  <c r="E22" i="1"/>
  <c r="D5" i="1"/>
  <c r="D22" i="1"/>
  <c r="B5" i="1"/>
  <c r="B22" i="1"/>
  <c r="D56" i="2"/>
  <c r="D59" i="2"/>
  <c r="E37" i="2"/>
  <c r="D37" i="2"/>
  <c r="E29" i="2"/>
  <c r="D29" i="2"/>
  <c r="E26" i="2"/>
  <c r="D26" i="2"/>
  <c r="E23" i="2"/>
  <c r="D23" i="2"/>
  <c r="E17" i="2"/>
  <c r="D17" i="2"/>
  <c r="E11" i="2"/>
  <c r="D11" i="2"/>
  <c r="E6" i="2"/>
  <c r="D6" i="2"/>
  <c r="G42" i="2"/>
  <c r="D42" i="2"/>
  <c r="E42" i="2"/>
</calcChain>
</file>

<file path=xl/sharedStrings.xml><?xml version="1.0" encoding="utf-8"?>
<sst xmlns="http://schemas.openxmlformats.org/spreadsheetml/2006/main" count="88" uniqueCount="62">
  <si>
    <t>權責單位：會計室</t>
    <phoneticPr fontId="1" type="noConversion"/>
  </si>
  <si>
    <t>近3年學校收入分析（學校經費來源）</t>
    <phoneticPr fontId="1" type="noConversion"/>
  </si>
  <si>
    <t>單位：新臺幣元</t>
  </si>
  <si>
    <t>收入項目\學年度</t>
  </si>
  <si>
    <t>%</t>
  </si>
  <si>
    <t>學雜費收入</t>
    <phoneticPr fontId="6" type="noConversion"/>
  </si>
  <si>
    <t xml:space="preserve">  學費收入</t>
    <phoneticPr fontId="6" type="noConversion"/>
  </si>
  <si>
    <t xml:space="preserve">  雜費收入</t>
    <phoneticPr fontId="6" type="noConversion"/>
  </si>
  <si>
    <t xml:space="preserve">  實習實驗費收入</t>
    <phoneticPr fontId="6" type="noConversion"/>
  </si>
  <si>
    <t>推廣教育收入</t>
    <phoneticPr fontId="6" type="noConversion"/>
  </si>
  <si>
    <t>產學合作收入</t>
    <phoneticPr fontId="6" type="noConversion"/>
  </si>
  <si>
    <t>補助及受贈收入</t>
    <phoneticPr fontId="6" type="noConversion"/>
  </si>
  <si>
    <t xml:space="preserve">  補助收入</t>
    <phoneticPr fontId="6" type="noConversion"/>
  </si>
  <si>
    <t xml:space="preserve">  受贈收入</t>
    <phoneticPr fontId="6" type="noConversion"/>
  </si>
  <si>
    <t>附屬機構收益</t>
    <phoneticPr fontId="6" type="noConversion"/>
  </si>
  <si>
    <t>財務收入</t>
    <phoneticPr fontId="6" type="noConversion"/>
  </si>
  <si>
    <t xml:space="preserve">  利息收入</t>
    <phoneticPr fontId="6" type="noConversion"/>
  </si>
  <si>
    <t xml:space="preserve">  投資收益</t>
    <phoneticPr fontId="6" type="noConversion"/>
  </si>
  <si>
    <t>其他收入</t>
    <phoneticPr fontId="6" type="noConversion"/>
  </si>
  <si>
    <t xml:space="preserve">  試務費收入</t>
    <phoneticPr fontId="6" type="noConversion"/>
  </si>
  <si>
    <t xml:space="preserve">  住宿費收入</t>
    <phoneticPr fontId="6" type="noConversion"/>
  </si>
  <si>
    <t xml:space="preserve">  雜項收入</t>
    <phoneticPr fontId="6" type="noConversion"/>
  </si>
  <si>
    <t>合計</t>
    <phoneticPr fontId="6" type="noConversion"/>
  </si>
  <si>
    <t>1. 經常性支出</t>
    <phoneticPr fontId="1" type="noConversion"/>
  </si>
  <si>
    <t>近3年經常性支出分析</t>
    <phoneticPr fontId="1" type="noConversion"/>
  </si>
  <si>
    <t>支出項目\學年度</t>
  </si>
  <si>
    <t>董事會支出</t>
  </si>
  <si>
    <t xml:space="preserve">  人事費</t>
  </si>
  <si>
    <t xml:space="preserve">  業務費</t>
  </si>
  <si>
    <t xml:space="preserve">  退休撫卹費</t>
  </si>
  <si>
    <t xml:space="preserve">  出席及交通費</t>
  </si>
  <si>
    <t>行政管理支出</t>
  </si>
  <si>
    <t xml:space="preserve">  維護費</t>
  </si>
  <si>
    <t xml:space="preserve">  折舊及攤銷</t>
  </si>
  <si>
    <t>教學研究及訓輔支出</t>
  </si>
  <si>
    <t>獎助學金支出</t>
  </si>
  <si>
    <t xml:space="preserve">  獎學金支出</t>
  </si>
  <si>
    <t xml:space="preserve">  助學金支出</t>
  </si>
  <si>
    <t>推廣教育支出</t>
  </si>
  <si>
    <t>產學合作支出</t>
  </si>
  <si>
    <t>附屬機構損失</t>
    <phoneticPr fontId="6" type="noConversion"/>
  </si>
  <si>
    <t>財務費用</t>
  </si>
  <si>
    <t xml:space="preserve">  利息費用</t>
  </si>
  <si>
    <t>其他支出</t>
  </si>
  <si>
    <t xml:space="preserve">  試務費支出</t>
  </si>
  <si>
    <t xml:space="preserve">  財產交易短絀</t>
  </si>
  <si>
    <t xml:space="preserve">  超額年金給付</t>
  </si>
  <si>
    <t xml:space="preserve">  雜項支出</t>
  </si>
  <si>
    <t>合計</t>
  </si>
  <si>
    <t>2. 資本支出分析</t>
    <phoneticPr fontId="1" type="noConversion"/>
  </si>
  <si>
    <t>近3年資本門支出分析</t>
    <phoneticPr fontId="1" type="noConversion"/>
  </si>
  <si>
    <t>不動產、房屋及設備</t>
  </si>
  <si>
    <t xml:space="preserve">  土地改良物</t>
  </si>
  <si>
    <t xml:space="preserve">  房屋及建築</t>
  </si>
  <si>
    <t xml:space="preserve">  機械儀器及設備</t>
  </si>
  <si>
    <t xml:space="preserve">  圖書及博物</t>
  </si>
  <si>
    <t xml:space="preserve">  其他設備</t>
  </si>
  <si>
    <t xml:space="preserve">  購建中營運資產</t>
  </si>
  <si>
    <t>小計</t>
  </si>
  <si>
    <t>無形資產</t>
  </si>
  <si>
    <t xml:space="preserve">  電腦軟體</t>
  </si>
  <si>
    <t>合    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</si>
</sst>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0.0"/>
    <numFmt numFmtId="177" formatCode="_-* #,##0.000_-;\-* #,##0.000_-;_-* &quot;-&quot;??_-;_-@_-"/>
  </numFmts>
  <fonts count="1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2"/>
      <name val="新細明體"/>
      <family val="1"/>
      <charset val="136"/>
    </font>
    <font>
      <b/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color rgb="FF0000FF"/>
      <name val="標楷體"/>
      <family val="4"/>
      <charset val="136"/>
    </font>
    <font>
      <sz val="12"/>
      <color theme="1"/>
      <name val="新細明體"/>
      <family val="2"/>
      <charset val="136"/>
      <scheme val="minor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3" fontId="9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vertical="center" wrapText="1"/>
    </xf>
    <xf numFmtId="0" fontId="2" fillId="0" borderId="10" xfId="0" applyFont="1" applyBorder="1">
      <alignment vertical="center"/>
    </xf>
    <xf numFmtId="0" fontId="7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2" fillId="0" borderId="9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3" fillId="0" borderId="1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38" fontId="5" fillId="0" borderId="1" xfId="1" applyNumberFormat="1" applyFont="1" applyBorder="1">
      <alignment vertical="center"/>
    </xf>
    <xf numFmtId="0" fontId="3" fillId="0" borderId="0" xfId="0" applyFont="1">
      <alignment vertical="center"/>
    </xf>
    <xf numFmtId="38" fontId="7" fillId="0" borderId="1" xfId="1" applyNumberFormat="1" applyFont="1" applyBorder="1">
      <alignment vertical="center"/>
    </xf>
    <xf numFmtId="38" fontId="5" fillId="0" borderId="12" xfId="1" applyNumberFormat="1" applyFont="1" applyBorder="1">
      <alignment vertical="center"/>
    </xf>
    <xf numFmtId="0" fontId="3" fillId="0" borderId="0" xfId="0" applyFont="1" applyAlignment="1">
      <alignment horizontal="center" vertical="center"/>
    </xf>
    <xf numFmtId="176" fontId="5" fillId="0" borderId="10" xfId="1" applyNumberFormat="1" applyFont="1" applyBorder="1">
      <alignment vertical="center"/>
    </xf>
    <xf numFmtId="176" fontId="7" fillId="0" borderId="10" xfId="1" applyNumberFormat="1" applyFont="1" applyBorder="1">
      <alignment vertical="center"/>
    </xf>
    <xf numFmtId="176" fontId="5" fillId="0" borderId="13" xfId="1" applyNumberFormat="1" applyFont="1" applyBorder="1">
      <alignment vertical="center"/>
    </xf>
    <xf numFmtId="38" fontId="5" fillId="0" borderId="20" xfId="1" applyNumberFormat="1" applyFont="1" applyBorder="1">
      <alignment vertical="center"/>
    </xf>
    <xf numFmtId="176" fontId="5" fillId="0" borderId="21" xfId="1" applyNumberFormat="1" applyFont="1" applyBorder="1">
      <alignment vertical="center"/>
    </xf>
    <xf numFmtId="177" fontId="2" fillId="0" borderId="0" xfId="2" applyNumberFormat="1" applyFont="1">
      <alignment vertical="center"/>
    </xf>
    <xf numFmtId="177" fontId="2" fillId="0" borderId="0" xfId="2" applyNumberFormat="1" applyFont="1" applyAlignment="1">
      <alignment horizontal="center" vertical="center"/>
    </xf>
    <xf numFmtId="177" fontId="3" fillId="0" borderId="0" xfId="2" applyNumberFormat="1" applyFont="1">
      <alignment vertical="center"/>
    </xf>
    <xf numFmtId="38" fontId="2" fillId="0" borderId="0" xfId="0" applyNumberFormat="1" applyFont="1">
      <alignment vertical="center"/>
    </xf>
    <xf numFmtId="176" fontId="5" fillId="0" borderId="22" xfId="1" applyNumberFormat="1" applyFont="1" applyBorder="1">
      <alignment vertical="center"/>
    </xf>
    <xf numFmtId="38" fontId="10" fillId="0" borderId="1" xfId="1" applyNumberFormat="1" applyFont="1" applyBorder="1">
      <alignment vertical="center"/>
    </xf>
    <xf numFmtId="0" fontId="3" fillId="0" borderId="14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8" xfId="0" applyFont="1" applyBorder="1" applyAlignment="1">
      <alignment horizontal="righ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6" xfId="0" applyFont="1" applyBorder="1" applyAlignment="1">
      <alignment vertical="center" wrapText="1"/>
    </xf>
  </cellXfs>
  <cellStyles count="3">
    <cellStyle name="一般" xfId="0" builtinId="0"/>
    <cellStyle name="一般 2" xfId="1" xr:uid="{00000000-0005-0000-0000-000001000000}"/>
    <cellStyle name="千分位" xfId="2" builtinId="3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3"/>
  <sheetViews>
    <sheetView topLeftCell="A2" workbookViewId="0" xr3:uid="{AEA406A1-0E4B-5B11-9CD5-51D6E497D94C}">
      <selection activeCell="G22" sqref="G22"/>
    </sheetView>
  </sheetViews>
  <sheetFormatPr defaultColWidth="9" defaultRowHeight="16.350000000000001"/>
  <cols>
    <col min="1" max="1" width="17.75" style="20" customWidth="1"/>
    <col min="2" max="2" width="20.125" style="4" customWidth="1"/>
    <col min="3" max="3" width="12" style="4" customWidth="1"/>
    <col min="4" max="4" width="20.125" style="4" customWidth="1"/>
    <col min="5" max="5" width="12" style="4" customWidth="1"/>
    <col min="6" max="6" width="20.125" style="4" customWidth="1"/>
    <col min="7" max="7" width="12" style="4" customWidth="1"/>
    <col min="8" max="8" width="9.375" style="26" bestFit="1" customWidth="1"/>
    <col min="9" max="16384" width="9" style="4"/>
  </cols>
  <sheetData>
    <row r="1" spans="1:8" ht="16.350000000000001" hidden="1" customHeight="1" thickBot="1">
      <c r="A1" s="38" t="s">
        <v>0</v>
      </c>
      <c r="B1" s="38"/>
      <c r="C1" s="38"/>
      <c r="D1" s="38"/>
      <c r="E1" s="38"/>
      <c r="F1" s="38"/>
      <c r="G1" s="38"/>
    </row>
    <row r="2" spans="1:8" ht="16.350000000000001" customHeight="1">
      <c r="A2" s="35" t="s">
        <v>1</v>
      </c>
      <c r="B2" s="36"/>
      <c r="C2" s="36"/>
      <c r="D2" s="36"/>
      <c r="E2" s="36"/>
      <c r="F2" s="36"/>
      <c r="G2" s="37"/>
    </row>
    <row r="3" spans="1:8">
      <c r="A3" s="32" t="s">
        <v>2</v>
      </c>
      <c r="B3" s="33"/>
      <c r="C3" s="33"/>
      <c r="D3" s="33"/>
      <c r="E3" s="33"/>
      <c r="F3" s="33"/>
      <c r="G3" s="34"/>
    </row>
    <row r="4" spans="1:8" s="15" customFormat="1">
      <c r="A4" s="12" t="s">
        <v>3</v>
      </c>
      <c r="B4" s="2">
        <v>110</v>
      </c>
      <c r="C4" s="6" t="s">
        <v>4</v>
      </c>
      <c r="D4" s="2">
        <v>111</v>
      </c>
      <c r="E4" s="6" t="s">
        <v>4</v>
      </c>
      <c r="F4" s="2">
        <v>112</v>
      </c>
      <c r="G4" s="6" t="s">
        <v>4</v>
      </c>
      <c r="H4" s="27"/>
    </row>
    <row r="5" spans="1:8" s="17" customFormat="1">
      <c r="A5" s="10" t="s">
        <v>5</v>
      </c>
      <c r="B5" s="16">
        <f t="shared" ref="B5" si="0">SUM(B6:B8)</f>
        <v>1127148360</v>
      </c>
      <c r="C5" s="21">
        <v>47.300000000000004</v>
      </c>
      <c r="D5" s="16">
        <f t="shared" ref="D5" si="1">SUM(D6:D8)</f>
        <v>1076121837</v>
      </c>
      <c r="E5" s="21">
        <f>E6+E7+E8</f>
        <v>43.4</v>
      </c>
      <c r="F5" s="16">
        <f t="shared" ref="F5:G5" si="2">SUM(F6:F8)</f>
        <v>1064147561</v>
      </c>
      <c r="G5" s="21">
        <f t="shared" si="2"/>
        <v>41.1</v>
      </c>
      <c r="H5" s="28"/>
    </row>
    <row r="6" spans="1:8">
      <c r="A6" s="9" t="s">
        <v>6</v>
      </c>
      <c r="B6" s="18">
        <v>860156806</v>
      </c>
      <c r="C6" s="22">
        <v>36.1</v>
      </c>
      <c r="D6" s="18">
        <v>818034881</v>
      </c>
      <c r="E6" s="22">
        <v>33</v>
      </c>
      <c r="F6" s="18">
        <v>804987779</v>
      </c>
      <c r="G6" s="22">
        <v>31.1</v>
      </c>
    </row>
    <row r="7" spans="1:8">
      <c r="A7" s="9" t="s">
        <v>7</v>
      </c>
      <c r="B7" s="18">
        <v>251892120</v>
      </c>
      <c r="C7" s="22">
        <v>10.6</v>
      </c>
      <c r="D7" s="18">
        <v>243885304</v>
      </c>
      <c r="E7" s="22">
        <v>9.8000000000000007</v>
      </c>
      <c r="F7" s="18">
        <v>244825413</v>
      </c>
      <c r="G7" s="22">
        <v>9.4</v>
      </c>
    </row>
    <row r="8" spans="1:8">
      <c r="A8" s="9" t="s">
        <v>8</v>
      </c>
      <c r="B8" s="18">
        <v>15099434</v>
      </c>
      <c r="C8" s="22">
        <v>0.6</v>
      </c>
      <c r="D8" s="18">
        <v>14201652</v>
      </c>
      <c r="E8" s="22">
        <v>0.6</v>
      </c>
      <c r="F8" s="18">
        <v>14334369</v>
      </c>
      <c r="G8" s="22">
        <v>0.6</v>
      </c>
    </row>
    <row r="9" spans="1:8" s="17" customFormat="1">
      <c r="A9" s="10" t="s">
        <v>9</v>
      </c>
      <c r="B9" s="16">
        <v>28118355</v>
      </c>
      <c r="C9" s="21">
        <v>1.2</v>
      </c>
      <c r="D9" s="16">
        <v>33363953</v>
      </c>
      <c r="E9" s="21">
        <v>1.3</v>
      </c>
      <c r="F9" s="16">
        <v>32291412</v>
      </c>
      <c r="G9" s="21">
        <v>1.2</v>
      </c>
      <c r="H9" s="26"/>
    </row>
    <row r="10" spans="1:8" s="17" customFormat="1">
      <c r="A10" s="10" t="s">
        <v>10</v>
      </c>
      <c r="B10" s="16">
        <v>249160018</v>
      </c>
      <c r="C10" s="21">
        <v>10.5</v>
      </c>
      <c r="D10" s="16">
        <v>271328662</v>
      </c>
      <c r="E10" s="21">
        <v>10.9</v>
      </c>
      <c r="F10" s="16">
        <v>298649155</v>
      </c>
      <c r="G10" s="21">
        <v>11.5</v>
      </c>
      <c r="H10" s="26"/>
    </row>
    <row r="11" spans="1:8" s="17" customFormat="1">
      <c r="A11" s="10" t="s">
        <v>11</v>
      </c>
      <c r="B11" s="16">
        <f t="shared" ref="B11" si="3">SUM(B12:B13)</f>
        <v>347425600</v>
      </c>
      <c r="C11" s="21">
        <v>14.6</v>
      </c>
      <c r="D11" s="16">
        <f t="shared" ref="D11" si="4">SUM(D12:D13)</f>
        <v>380732237</v>
      </c>
      <c r="E11" s="21">
        <f>E12+E13</f>
        <v>15.4</v>
      </c>
      <c r="F11" s="16">
        <f t="shared" ref="F11:G11" si="5">SUM(F12:F13)</f>
        <v>398330005</v>
      </c>
      <c r="G11" s="21">
        <f t="shared" si="5"/>
        <v>15.399999999999999</v>
      </c>
      <c r="H11" s="26"/>
    </row>
    <row r="12" spans="1:8">
      <c r="A12" s="9" t="s">
        <v>12</v>
      </c>
      <c r="B12" s="18">
        <v>337012853</v>
      </c>
      <c r="C12" s="22">
        <v>14.2</v>
      </c>
      <c r="D12" s="18">
        <v>368303178</v>
      </c>
      <c r="E12" s="22">
        <v>14.9</v>
      </c>
      <c r="F12" s="18">
        <v>394195978</v>
      </c>
      <c r="G12" s="22">
        <v>15.2</v>
      </c>
    </row>
    <row r="13" spans="1:8">
      <c r="A13" s="9" t="s">
        <v>13</v>
      </c>
      <c r="B13" s="18">
        <v>10412747</v>
      </c>
      <c r="C13" s="22">
        <v>0.4</v>
      </c>
      <c r="D13" s="18">
        <v>12429059</v>
      </c>
      <c r="E13" s="22">
        <v>0.5</v>
      </c>
      <c r="F13" s="18">
        <v>4134027</v>
      </c>
      <c r="G13" s="22">
        <v>0.2</v>
      </c>
    </row>
    <row r="14" spans="1:8">
      <c r="A14" s="10" t="s">
        <v>14</v>
      </c>
      <c r="B14" s="16">
        <v>462630141</v>
      </c>
      <c r="C14" s="21">
        <v>19.400000000000002</v>
      </c>
      <c r="D14" s="16">
        <v>548313396</v>
      </c>
      <c r="E14" s="21">
        <v>22.1</v>
      </c>
      <c r="F14" s="16">
        <v>606775718</v>
      </c>
      <c r="G14" s="21">
        <v>23.4</v>
      </c>
    </row>
    <row r="15" spans="1:8" s="17" customFormat="1">
      <c r="A15" s="10" t="s">
        <v>15</v>
      </c>
      <c r="B15" s="16">
        <f t="shared" ref="B15" si="6">SUM(B16:B17)</f>
        <v>10448677</v>
      </c>
      <c r="C15" s="21">
        <v>0.4</v>
      </c>
      <c r="D15" s="16">
        <f t="shared" ref="D15" si="7">SUM(D16:D17)</f>
        <v>22392556</v>
      </c>
      <c r="E15" s="21">
        <f>E16+E17</f>
        <v>0.9</v>
      </c>
      <c r="F15" s="16">
        <f t="shared" ref="F15:G15" si="8">SUM(F16:F17)</f>
        <v>31976679</v>
      </c>
      <c r="G15" s="21">
        <f t="shared" si="8"/>
        <v>1.2</v>
      </c>
      <c r="H15" s="26"/>
    </row>
    <row r="16" spans="1:8">
      <c r="A16" s="9" t="s">
        <v>16</v>
      </c>
      <c r="B16" s="18">
        <v>10367427</v>
      </c>
      <c r="C16" s="22">
        <v>0.4</v>
      </c>
      <c r="D16" s="18">
        <v>22311306</v>
      </c>
      <c r="E16" s="22">
        <v>0.9</v>
      </c>
      <c r="F16" s="18">
        <v>31895429</v>
      </c>
      <c r="G16" s="22">
        <v>1.2</v>
      </c>
    </row>
    <row r="17" spans="1:8">
      <c r="A17" s="9" t="s">
        <v>17</v>
      </c>
      <c r="B17" s="18">
        <v>81250</v>
      </c>
      <c r="C17" s="22">
        <v>0</v>
      </c>
      <c r="D17" s="18">
        <v>81250</v>
      </c>
      <c r="E17" s="22">
        <v>0</v>
      </c>
      <c r="F17" s="18">
        <v>81250</v>
      </c>
      <c r="G17" s="22">
        <v>0</v>
      </c>
    </row>
    <row r="18" spans="1:8" s="17" customFormat="1">
      <c r="A18" s="10" t="s">
        <v>18</v>
      </c>
      <c r="B18" s="16">
        <f t="shared" ref="B18" si="9">SUM(B19:B21)</f>
        <v>156533498</v>
      </c>
      <c r="C18" s="21">
        <v>6.6</v>
      </c>
      <c r="D18" s="16">
        <f t="shared" ref="D18" si="10">SUM(D19:D21)</f>
        <v>147578864</v>
      </c>
      <c r="E18" s="21">
        <f>E19+E20+E21</f>
        <v>6</v>
      </c>
      <c r="F18" s="16">
        <f t="shared" ref="F18:G18" si="11">SUM(F19:F21)</f>
        <v>158768052</v>
      </c>
      <c r="G18" s="21">
        <f t="shared" si="11"/>
        <v>6.2</v>
      </c>
      <c r="H18" s="26"/>
    </row>
    <row r="19" spans="1:8">
      <c r="A19" s="9" t="s">
        <v>19</v>
      </c>
      <c r="B19" s="18">
        <v>6236215</v>
      </c>
      <c r="C19" s="22">
        <v>0.3</v>
      </c>
      <c r="D19" s="18">
        <v>5479220</v>
      </c>
      <c r="E19" s="22">
        <v>0.2</v>
      </c>
      <c r="F19" s="18">
        <v>5801630</v>
      </c>
      <c r="G19" s="22">
        <v>0.2</v>
      </c>
    </row>
    <row r="20" spans="1:8">
      <c r="A20" s="9" t="s">
        <v>20</v>
      </c>
      <c r="B20" s="18">
        <v>94798001</v>
      </c>
      <c r="C20" s="22">
        <v>4</v>
      </c>
      <c r="D20" s="18">
        <v>84532455</v>
      </c>
      <c r="E20" s="22">
        <v>3.5</v>
      </c>
      <c r="F20" s="18">
        <v>90728807</v>
      </c>
      <c r="G20" s="22">
        <v>3.6</v>
      </c>
    </row>
    <row r="21" spans="1:8">
      <c r="A21" s="9" t="s">
        <v>21</v>
      </c>
      <c r="B21" s="18">
        <v>55499282</v>
      </c>
      <c r="C21" s="22">
        <v>2.2999999999999998</v>
      </c>
      <c r="D21" s="18">
        <v>57567189</v>
      </c>
      <c r="E21" s="22">
        <v>2.2999999999999998</v>
      </c>
      <c r="F21" s="18">
        <v>62237615</v>
      </c>
      <c r="G21" s="22">
        <v>2.4</v>
      </c>
    </row>
    <row r="22" spans="1:8" ht="16.899999999999999" thickBot="1">
      <c r="A22" s="13" t="s">
        <v>22</v>
      </c>
      <c r="B22" s="19">
        <f t="shared" ref="B22" si="12">B5+B9+B10+B11+B14+B15+B18</f>
        <v>2381464649</v>
      </c>
      <c r="C22" s="23">
        <f>C5+C9+C10+C11+C14+C15+C18</f>
        <v>100.00000000000001</v>
      </c>
      <c r="D22" s="19">
        <f t="shared" ref="D22" si="13">D5+D9+D10+D11+D14+D15+D18</f>
        <v>2479831505</v>
      </c>
      <c r="E22" s="23">
        <f>E5+E9+E10+E11+E14+E15+E18</f>
        <v>100</v>
      </c>
      <c r="F22" s="19">
        <f t="shared" ref="F22:G22" si="14">F5+F9+F10+F11+F14+F15+F18</f>
        <v>2590938582</v>
      </c>
      <c r="G22" s="23">
        <f t="shared" si="14"/>
        <v>100</v>
      </c>
    </row>
    <row r="23" spans="1:8">
      <c r="B23" s="29"/>
      <c r="D23" s="29"/>
      <c r="F23" s="29"/>
    </row>
  </sheetData>
  <mergeCells count="3">
    <mergeCell ref="A3:G3"/>
    <mergeCell ref="A2:G2"/>
    <mergeCell ref="A1:G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11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60"/>
  <sheetViews>
    <sheetView tabSelected="1" topLeftCell="A65" zoomScaleNormal="100" workbookViewId="0" xr3:uid="{958C4451-9541-5A59-BF78-D2F731DF1C81}">
      <selection activeCell="G35" sqref="G35"/>
    </sheetView>
  </sheetViews>
  <sheetFormatPr defaultColWidth="9" defaultRowHeight="16.350000000000001"/>
  <cols>
    <col min="1" max="1" width="19.75" style="3" customWidth="1"/>
    <col min="2" max="2" width="19.625" style="4" customWidth="1"/>
    <col min="3" max="3" width="7.625" style="4" customWidth="1"/>
    <col min="4" max="4" width="19.625" style="4" customWidth="1"/>
    <col min="5" max="5" width="7.625" style="4" customWidth="1"/>
    <col min="6" max="6" width="19.625" style="4" customWidth="1"/>
    <col min="7" max="7" width="9" style="4" customWidth="1"/>
    <col min="8" max="16384" width="9" style="4"/>
  </cols>
  <sheetData>
    <row r="1" spans="1:7" ht="17.649999999999999" hidden="1" customHeight="1">
      <c r="A1" s="38" t="s">
        <v>0</v>
      </c>
      <c r="B1" s="38"/>
      <c r="C1" s="38"/>
      <c r="D1" s="38"/>
      <c r="E1" s="38"/>
      <c r="F1" s="38"/>
      <c r="G1" s="38"/>
    </row>
    <row r="2" spans="1:7" ht="16.350000000000001" customHeight="1" thickBot="1">
      <c r="A2" s="48" t="s">
        <v>23</v>
      </c>
      <c r="B2" s="48"/>
    </row>
    <row r="3" spans="1:7" s="17" customFormat="1" ht="33" customHeight="1">
      <c r="A3" s="39" t="s">
        <v>24</v>
      </c>
      <c r="B3" s="40"/>
      <c r="C3" s="40"/>
      <c r="D3" s="40"/>
      <c r="E3" s="40"/>
      <c r="F3" s="40"/>
      <c r="G3" s="41"/>
    </row>
    <row r="4" spans="1:7">
      <c r="A4" s="45" t="s">
        <v>2</v>
      </c>
      <c r="B4" s="46"/>
      <c r="C4" s="46"/>
      <c r="D4" s="46"/>
      <c r="E4" s="46"/>
      <c r="F4" s="46"/>
      <c r="G4" s="47"/>
    </row>
    <row r="5" spans="1:7" s="20" customFormat="1">
      <c r="A5" s="5" t="s">
        <v>25</v>
      </c>
      <c r="B5" s="2">
        <v>110</v>
      </c>
      <c r="C5" s="6" t="s">
        <v>4</v>
      </c>
      <c r="D5" s="2">
        <v>111</v>
      </c>
      <c r="E5" s="6" t="s">
        <v>4</v>
      </c>
      <c r="F5" s="2">
        <v>112</v>
      </c>
      <c r="G5" s="6" t="s">
        <v>4</v>
      </c>
    </row>
    <row r="6" spans="1:7" s="17" customFormat="1">
      <c r="A6" s="10" t="s">
        <v>26</v>
      </c>
      <c r="B6" s="16">
        <v>2485910</v>
      </c>
      <c r="C6" s="21">
        <v>0.1</v>
      </c>
      <c r="D6" s="16">
        <f>SUM(D7:D10)</f>
        <v>3955720</v>
      </c>
      <c r="E6" s="21">
        <f>SUM(E7:E10)</f>
        <v>0.2</v>
      </c>
      <c r="F6" s="16">
        <f t="shared" ref="F6:G6" si="0">SUM(F7:F10)</f>
        <v>2460688</v>
      </c>
      <c r="G6" s="21">
        <f t="shared" si="0"/>
        <v>0.1</v>
      </c>
    </row>
    <row r="7" spans="1:7">
      <c r="A7" s="9" t="s">
        <v>27</v>
      </c>
      <c r="B7" s="18">
        <v>736506</v>
      </c>
      <c r="C7" s="22">
        <v>0</v>
      </c>
      <c r="D7" s="18">
        <v>1396587</v>
      </c>
      <c r="E7" s="22">
        <v>0.1</v>
      </c>
      <c r="F7" s="18">
        <v>1351296</v>
      </c>
      <c r="G7" s="22">
        <v>0.1</v>
      </c>
    </row>
    <row r="8" spans="1:7">
      <c r="A8" s="9" t="s">
        <v>28</v>
      </c>
      <c r="B8" s="18">
        <v>339404</v>
      </c>
      <c r="C8" s="22">
        <v>0</v>
      </c>
      <c r="D8" s="18">
        <v>354565</v>
      </c>
      <c r="E8" s="22">
        <v>0</v>
      </c>
      <c r="F8" s="18">
        <v>162388</v>
      </c>
      <c r="G8" s="22">
        <v>0</v>
      </c>
    </row>
    <row r="9" spans="1:7">
      <c r="A9" s="9" t="s">
        <v>29</v>
      </c>
      <c r="B9" s="18">
        <v>0</v>
      </c>
      <c r="C9" s="22">
        <v>0</v>
      </c>
      <c r="D9" s="18">
        <v>44568</v>
      </c>
      <c r="E9" s="22">
        <v>0</v>
      </c>
      <c r="F9" s="18">
        <v>47004</v>
      </c>
      <c r="G9" s="22">
        <v>0</v>
      </c>
    </row>
    <row r="10" spans="1:7">
      <c r="A10" s="9" t="s">
        <v>30</v>
      </c>
      <c r="B10" s="18">
        <v>1410000</v>
      </c>
      <c r="C10" s="22">
        <v>0.1</v>
      </c>
      <c r="D10" s="18">
        <v>2160000</v>
      </c>
      <c r="E10" s="22">
        <v>0.1</v>
      </c>
      <c r="F10" s="18">
        <v>900000</v>
      </c>
      <c r="G10" s="22">
        <v>0</v>
      </c>
    </row>
    <row r="11" spans="1:7" s="17" customFormat="1">
      <c r="A11" s="10" t="s">
        <v>31</v>
      </c>
      <c r="B11" s="16">
        <v>245125622</v>
      </c>
      <c r="C11" s="21">
        <v>14.999999999999998</v>
      </c>
      <c r="D11" s="16">
        <f>SUM(D12:D16)</f>
        <v>239445364</v>
      </c>
      <c r="E11" s="21">
        <f>SUM(E12:E16)</f>
        <v>13.9</v>
      </c>
      <c r="F11" s="16">
        <f t="shared" ref="F11:G11" si="1">SUM(F12:F16)</f>
        <v>238750860</v>
      </c>
      <c r="G11" s="21">
        <f t="shared" si="1"/>
        <v>13.4</v>
      </c>
    </row>
    <row r="12" spans="1:7">
      <c r="A12" s="9" t="s">
        <v>27</v>
      </c>
      <c r="B12" s="18">
        <v>102976512</v>
      </c>
      <c r="C12" s="22">
        <v>6.3</v>
      </c>
      <c r="D12" s="18">
        <v>105250321</v>
      </c>
      <c r="E12" s="22">
        <v>6.1</v>
      </c>
      <c r="F12" s="18">
        <v>106610167</v>
      </c>
      <c r="G12" s="22">
        <v>6.1</v>
      </c>
    </row>
    <row r="13" spans="1:7">
      <c r="A13" s="9" t="s">
        <v>28</v>
      </c>
      <c r="B13" s="18">
        <v>80108862</v>
      </c>
      <c r="C13" s="22">
        <v>4.9000000000000004</v>
      </c>
      <c r="D13" s="18">
        <v>77106981</v>
      </c>
      <c r="E13" s="22">
        <v>4.5</v>
      </c>
      <c r="F13" s="18">
        <v>80055210</v>
      </c>
      <c r="G13" s="22">
        <v>4.5</v>
      </c>
    </row>
    <row r="14" spans="1:7">
      <c r="A14" s="9" t="s">
        <v>32</v>
      </c>
      <c r="B14" s="18">
        <v>28131083</v>
      </c>
      <c r="C14" s="22">
        <v>1.7000000000000002</v>
      </c>
      <c r="D14" s="18">
        <v>23325140</v>
      </c>
      <c r="E14" s="22">
        <v>1.4</v>
      </c>
      <c r="F14" s="18">
        <v>18634317</v>
      </c>
      <c r="G14" s="22">
        <v>1</v>
      </c>
    </row>
    <row r="15" spans="1:7">
      <c r="A15" s="9" t="s">
        <v>29</v>
      </c>
      <c r="B15" s="18">
        <v>8382252</v>
      </c>
      <c r="C15" s="22">
        <v>0.5</v>
      </c>
      <c r="D15" s="18">
        <v>7922992</v>
      </c>
      <c r="E15" s="22">
        <v>0.4</v>
      </c>
      <c r="F15" s="18">
        <v>7813583</v>
      </c>
      <c r="G15" s="22">
        <v>0.4</v>
      </c>
    </row>
    <row r="16" spans="1:7">
      <c r="A16" s="9" t="s">
        <v>33</v>
      </c>
      <c r="B16" s="18">
        <v>25526913</v>
      </c>
      <c r="C16" s="22">
        <v>1.6</v>
      </c>
      <c r="D16" s="18">
        <v>25839930</v>
      </c>
      <c r="E16" s="22">
        <v>1.5</v>
      </c>
      <c r="F16" s="18">
        <v>25637583</v>
      </c>
      <c r="G16" s="22">
        <v>1.4</v>
      </c>
    </row>
    <row r="17" spans="1:7" s="17" customFormat="1">
      <c r="A17" s="10" t="s">
        <v>34</v>
      </c>
      <c r="B17" s="16">
        <v>1016926007</v>
      </c>
      <c r="C17" s="21">
        <v>61.999999999999993</v>
      </c>
      <c r="D17" s="16">
        <f>SUM(D18:D22)</f>
        <v>1056882862</v>
      </c>
      <c r="E17" s="21">
        <f>SUM(E18:E22)</f>
        <v>61.5</v>
      </c>
      <c r="F17" s="16">
        <f t="shared" ref="F17:G17" si="2">SUM(F18:F22)</f>
        <v>1080328897</v>
      </c>
      <c r="G17" s="21">
        <f t="shared" si="2"/>
        <v>60.6</v>
      </c>
    </row>
    <row r="18" spans="1:7">
      <c r="A18" s="9" t="s">
        <v>27</v>
      </c>
      <c r="B18" s="18">
        <v>676942703</v>
      </c>
      <c r="C18" s="22">
        <v>41.3</v>
      </c>
      <c r="D18" s="18">
        <v>692639287</v>
      </c>
      <c r="E18" s="22">
        <v>40.299999999999997</v>
      </c>
      <c r="F18" s="18">
        <v>724127997</v>
      </c>
      <c r="G18" s="22">
        <v>40.6</v>
      </c>
    </row>
    <row r="19" spans="1:7">
      <c r="A19" s="9" t="s">
        <v>28</v>
      </c>
      <c r="B19" s="18">
        <v>219387517</v>
      </c>
      <c r="C19" s="22">
        <v>13.4</v>
      </c>
      <c r="D19" s="18">
        <v>249731092</v>
      </c>
      <c r="E19" s="22">
        <v>14.5</v>
      </c>
      <c r="F19" s="18">
        <v>243211513</v>
      </c>
      <c r="G19" s="22">
        <v>13.6</v>
      </c>
    </row>
    <row r="20" spans="1:7">
      <c r="A20" s="9" t="s">
        <v>32</v>
      </c>
      <c r="B20" s="18">
        <v>15029582</v>
      </c>
      <c r="C20" s="22">
        <v>0.89999999999999991</v>
      </c>
      <c r="D20" s="18">
        <v>15765506</v>
      </c>
      <c r="E20" s="22">
        <v>0.89999999999999991</v>
      </c>
      <c r="F20" s="18">
        <v>15722934</v>
      </c>
      <c r="G20" s="22">
        <v>0.9</v>
      </c>
    </row>
    <row r="21" spans="1:7">
      <c r="A21" s="9" t="s">
        <v>29</v>
      </c>
      <c r="B21" s="18">
        <v>18776937</v>
      </c>
      <c r="C21" s="22">
        <v>1.0999999999999999</v>
      </c>
      <c r="D21" s="18">
        <v>18888990</v>
      </c>
      <c r="E21" s="22">
        <v>1.0999999999999999</v>
      </c>
      <c r="F21" s="18">
        <v>19561136</v>
      </c>
      <c r="G21" s="22">
        <v>1.1000000000000001</v>
      </c>
    </row>
    <row r="22" spans="1:7">
      <c r="A22" s="9" t="s">
        <v>33</v>
      </c>
      <c r="B22" s="18">
        <v>86789268</v>
      </c>
      <c r="C22" s="22">
        <v>5.3</v>
      </c>
      <c r="D22" s="18">
        <v>79857987</v>
      </c>
      <c r="E22" s="22">
        <v>4.7</v>
      </c>
      <c r="F22" s="18">
        <v>77705317</v>
      </c>
      <c r="G22" s="22">
        <v>4.4000000000000004</v>
      </c>
    </row>
    <row r="23" spans="1:7" s="17" customFormat="1">
      <c r="A23" s="10" t="s">
        <v>35</v>
      </c>
      <c r="B23" s="16">
        <v>102844670</v>
      </c>
      <c r="C23" s="21">
        <v>6.3</v>
      </c>
      <c r="D23" s="16">
        <f>D24+D25</f>
        <v>109941649</v>
      </c>
      <c r="E23" s="21">
        <f>E24+E25</f>
        <v>6.4</v>
      </c>
      <c r="F23" s="16">
        <f t="shared" ref="F23:G23" si="3">SUM(F24:F25)</f>
        <v>102708327</v>
      </c>
      <c r="G23" s="21">
        <f t="shared" si="3"/>
        <v>5.8000000000000007</v>
      </c>
    </row>
    <row r="24" spans="1:7">
      <c r="A24" s="9" t="s">
        <v>36</v>
      </c>
      <c r="B24" s="18">
        <v>27947828</v>
      </c>
      <c r="C24" s="22">
        <v>1.7000000000000002</v>
      </c>
      <c r="D24" s="18">
        <v>33371937</v>
      </c>
      <c r="E24" s="22">
        <v>1.9</v>
      </c>
      <c r="F24" s="18">
        <v>37894673</v>
      </c>
      <c r="G24" s="22">
        <v>2.1</v>
      </c>
    </row>
    <row r="25" spans="1:7">
      <c r="A25" s="9" t="s">
        <v>37</v>
      </c>
      <c r="B25" s="18">
        <v>74896842</v>
      </c>
      <c r="C25" s="22">
        <v>4.5999999999999996</v>
      </c>
      <c r="D25" s="18">
        <v>76569712</v>
      </c>
      <c r="E25" s="22">
        <v>4.5</v>
      </c>
      <c r="F25" s="18">
        <v>64813654</v>
      </c>
      <c r="G25" s="22">
        <v>3.7</v>
      </c>
    </row>
    <row r="26" spans="1:7" s="17" customFormat="1">
      <c r="A26" s="10" t="s">
        <v>38</v>
      </c>
      <c r="B26" s="16">
        <v>13489725</v>
      </c>
      <c r="C26" s="21">
        <v>0.8</v>
      </c>
      <c r="D26" s="16">
        <f>D27+D28</f>
        <v>18266991</v>
      </c>
      <c r="E26" s="21">
        <f>E27+E28</f>
        <v>1.1000000000000001</v>
      </c>
      <c r="F26" s="16">
        <f t="shared" ref="F26:G26" si="4">SUM(F27:F28)</f>
        <v>21752923</v>
      </c>
      <c r="G26" s="21">
        <f t="shared" si="4"/>
        <v>1.2000000000000002</v>
      </c>
    </row>
    <row r="27" spans="1:7">
      <c r="A27" s="9" t="s">
        <v>27</v>
      </c>
      <c r="B27" s="18">
        <v>11166819</v>
      </c>
      <c r="C27" s="22">
        <v>0.70000000000000007</v>
      </c>
      <c r="D27" s="18">
        <v>12684029</v>
      </c>
      <c r="E27" s="22">
        <v>0.70000000000000007</v>
      </c>
      <c r="F27" s="18">
        <v>13916545</v>
      </c>
      <c r="G27" s="22">
        <v>0.8</v>
      </c>
    </row>
    <row r="28" spans="1:7">
      <c r="A28" s="9" t="s">
        <v>28</v>
      </c>
      <c r="B28" s="18">
        <v>2322906</v>
      </c>
      <c r="C28" s="22">
        <v>0.1</v>
      </c>
      <c r="D28" s="18">
        <v>5582962</v>
      </c>
      <c r="E28" s="22">
        <v>0.4</v>
      </c>
      <c r="F28" s="18">
        <v>7836378</v>
      </c>
      <c r="G28" s="22">
        <v>0.4</v>
      </c>
    </row>
    <row r="29" spans="1:7" s="17" customFormat="1">
      <c r="A29" s="10" t="s">
        <v>39</v>
      </c>
      <c r="B29" s="16">
        <v>245862316</v>
      </c>
      <c r="C29" s="21">
        <v>15</v>
      </c>
      <c r="D29" s="16">
        <f>SUM(D30:D33)</f>
        <v>269717585</v>
      </c>
      <c r="E29" s="21">
        <f>SUM(E30:E33)</f>
        <v>15.700000000000001</v>
      </c>
      <c r="F29" s="16">
        <f t="shared" ref="F29:G29" si="5">SUM(F30:F33)</f>
        <v>295380337</v>
      </c>
      <c r="G29" s="21">
        <f t="shared" si="5"/>
        <v>16.600000000000001</v>
      </c>
    </row>
    <row r="30" spans="1:7">
      <c r="A30" s="9" t="s">
        <v>27</v>
      </c>
      <c r="B30" s="18">
        <v>120785806</v>
      </c>
      <c r="C30" s="22">
        <v>7.3999999999999995</v>
      </c>
      <c r="D30" s="18">
        <v>119191847</v>
      </c>
      <c r="E30" s="22">
        <v>6.9</v>
      </c>
      <c r="F30" s="18">
        <v>142217175</v>
      </c>
      <c r="G30" s="22">
        <v>8</v>
      </c>
    </row>
    <row r="31" spans="1:7">
      <c r="A31" s="9" t="s">
        <v>28</v>
      </c>
      <c r="B31" s="18">
        <v>117411933</v>
      </c>
      <c r="C31" s="22">
        <v>7.1</v>
      </c>
      <c r="D31" s="18">
        <v>143372339</v>
      </c>
      <c r="E31" s="22">
        <v>8.4</v>
      </c>
      <c r="F31" s="18">
        <v>146953586</v>
      </c>
      <c r="G31" s="22">
        <v>8.3000000000000007</v>
      </c>
    </row>
    <row r="32" spans="1:7">
      <c r="A32" s="9" t="s">
        <v>32</v>
      </c>
      <c r="B32" s="18">
        <v>0</v>
      </c>
      <c r="C32" s="22">
        <v>0</v>
      </c>
      <c r="D32" s="18">
        <v>0</v>
      </c>
      <c r="E32" s="22">
        <v>0</v>
      </c>
      <c r="F32" s="18">
        <v>2940</v>
      </c>
      <c r="G32" s="22">
        <v>0</v>
      </c>
    </row>
    <row r="33" spans="1:7">
      <c r="A33" s="9" t="s">
        <v>33</v>
      </c>
      <c r="B33" s="18">
        <v>7664577</v>
      </c>
      <c r="C33" s="22">
        <v>0.5</v>
      </c>
      <c r="D33" s="18">
        <v>7153399</v>
      </c>
      <c r="E33" s="22">
        <v>0.4</v>
      </c>
      <c r="F33" s="18">
        <v>6206636</v>
      </c>
      <c r="G33" s="22">
        <v>0.3</v>
      </c>
    </row>
    <row r="34" spans="1:7">
      <c r="A34" s="10" t="s">
        <v>40</v>
      </c>
      <c r="B34" s="16">
        <v>0</v>
      </c>
      <c r="C34" s="21">
        <v>0</v>
      </c>
      <c r="D34" s="16">
        <v>11735255</v>
      </c>
      <c r="E34" s="21">
        <v>0.7</v>
      </c>
      <c r="F34" s="16">
        <v>30359422</v>
      </c>
      <c r="G34" s="21">
        <v>1.7</v>
      </c>
    </row>
    <row r="35" spans="1:7" s="17" customFormat="1">
      <c r="A35" s="10" t="s">
        <v>41</v>
      </c>
      <c r="B35" s="16">
        <v>0</v>
      </c>
      <c r="C35" s="21">
        <v>0</v>
      </c>
      <c r="D35" s="16">
        <v>0</v>
      </c>
      <c r="E35" s="21">
        <v>0</v>
      </c>
      <c r="F35" s="16">
        <f t="shared" ref="F35:G35" si="6">SUM(F36)</f>
        <v>0</v>
      </c>
      <c r="G35" s="21">
        <f t="shared" si="6"/>
        <v>0</v>
      </c>
    </row>
    <row r="36" spans="1:7">
      <c r="A36" s="9" t="s">
        <v>42</v>
      </c>
      <c r="B36" s="18">
        <v>0</v>
      </c>
      <c r="C36" s="22">
        <v>0</v>
      </c>
      <c r="D36" s="18">
        <v>0</v>
      </c>
      <c r="E36" s="22">
        <v>0</v>
      </c>
      <c r="F36" s="18">
        <v>0</v>
      </c>
      <c r="G36" s="22">
        <f>ROUND(F36/F$40,3)*100</f>
        <v>0</v>
      </c>
    </row>
    <row r="37" spans="1:7" s="17" customFormat="1">
      <c r="A37" s="10" t="s">
        <v>43</v>
      </c>
      <c r="B37" s="16">
        <v>13319160</v>
      </c>
      <c r="C37" s="21">
        <v>0.8</v>
      </c>
      <c r="D37" s="16">
        <f>SUM(D38:D41)</f>
        <v>8288456</v>
      </c>
      <c r="E37" s="21">
        <f>SUM(E38:E41)</f>
        <v>0.5</v>
      </c>
      <c r="F37" s="16">
        <f t="shared" ref="F37:G37" si="7">SUM(F38:F41)</f>
        <v>10768987</v>
      </c>
      <c r="G37" s="21">
        <f t="shared" si="7"/>
        <v>0.60000000000000009</v>
      </c>
    </row>
    <row r="38" spans="1:7">
      <c r="A38" s="9" t="s">
        <v>44</v>
      </c>
      <c r="B38" s="18">
        <v>3354892</v>
      </c>
      <c r="C38" s="22">
        <v>0.2</v>
      </c>
      <c r="D38" s="18">
        <v>3333383</v>
      </c>
      <c r="E38" s="22">
        <v>0.2</v>
      </c>
      <c r="F38" s="18">
        <v>3082062</v>
      </c>
      <c r="G38" s="22">
        <v>0.2</v>
      </c>
    </row>
    <row r="39" spans="1:7">
      <c r="A39" s="9" t="s">
        <v>45</v>
      </c>
      <c r="B39" s="18">
        <v>8976204</v>
      </c>
      <c r="C39" s="22">
        <v>0.6</v>
      </c>
      <c r="D39" s="18">
        <v>4029646</v>
      </c>
      <c r="E39" s="22">
        <v>0.3</v>
      </c>
      <c r="F39" s="18">
        <v>5986467</v>
      </c>
      <c r="G39" s="22">
        <v>0.4</v>
      </c>
    </row>
    <row r="40" spans="1:7">
      <c r="A40" s="9" t="s">
        <v>46</v>
      </c>
      <c r="B40" s="18">
        <v>554356</v>
      </c>
      <c r="C40" s="22">
        <v>0</v>
      </c>
      <c r="D40" s="18">
        <v>657316</v>
      </c>
      <c r="E40" s="22">
        <v>0</v>
      </c>
      <c r="F40" s="18">
        <v>867081</v>
      </c>
      <c r="G40" s="22">
        <v>0</v>
      </c>
    </row>
    <row r="41" spans="1:7">
      <c r="A41" s="9" t="s">
        <v>47</v>
      </c>
      <c r="B41" s="18">
        <v>433708</v>
      </c>
      <c r="C41" s="22">
        <v>0</v>
      </c>
      <c r="D41" s="18">
        <v>268111</v>
      </c>
      <c r="E41" s="22">
        <v>0</v>
      </c>
      <c r="F41" s="18">
        <v>833377</v>
      </c>
      <c r="G41" s="22">
        <v>0</v>
      </c>
    </row>
    <row r="42" spans="1:7" ht="16.899999999999999" thickBot="1">
      <c r="A42" s="13" t="s">
        <v>48</v>
      </c>
      <c r="B42" s="19">
        <f t="shared" ref="B42:E42" si="8">B6+B11+B17+B23+B26+B29+B34+B37</f>
        <v>1640053410</v>
      </c>
      <c r="C42" s="23">
        <f t="shared" si="8"/>
        <v>99.999999999999986</v>
      </c>
      <c r="D42" s="19">
        <f t="shared" si="8"/>
        <v>1718233882</v>
      </c>
      <c r="E42" s="23">
        <f t="shared" si="8"/>
        <v>100</v>
      </c>
      <c r="F42" s="19">
        <f>F6+F11+F17+F23+F26+F29+F34+F35+F37</f>
        <v>1782510441</v>
      </c>
      <c r="G42" s="23">
        <f t="shared" ref="G42" si="9">G6+G11+G17+G23+G26+G29+G34+G35+G37</f>
        <v>99.999999999999986</v>
      </c>
    </row>
    <row r="43" spans="1:7">
      <c r="B43" s="29"/>
      <c r="D43" s="29"/>
      <c r="F43" s="29"/>
    </row>
    <row r="45" spans="1:7" ht="16.899999999999999" thickBot="1">
      <c r="A45" s="49" t="s">
        <v>49</v>
      </c>
      <c r="B45" s="49"/>
    </row>
    <row r="46" spans="1:7" s="17" customFormat="1" ht="33" customHeight="1">
      <c r="A46" s="42" t="s">
        <v>50</v>
      </c>
      <c r="B46" s="43"/>
      <c r="C46" s="43"/>
      <c r="D46" s="43"/>
      <c r="E46" s="43"/>
      <c r="F46" s="43"/>
      <c r="G46" s="44"/>
    </row>
    <row r="47" spans="1:7">
      <c r="A47" s="45" t="s">
        <v>2</v>
      </c>
      <c r="B47" s="46"/>
      <c r="C47" s="46"/>
      <c r="D47" s="46"/>
      <c r="E47" s="46"/>
      <c r="F47" s="46"/>
      <c r="G47" s="47"/>
    </row>
    <row r="48" spans="1:7">
      <c r="A48" s="5" t="s">
        <v>25</v>
      </c>
      <c r="B48" s="2">
        <v>110</v>
      </c>
      <c r="C48" s="6" t="s">
        <v>4</v>
      </c>
      <c r="D48" s="2">
        <v>111</v>
      </c>
      <c r="E48" s="6" t="s">
        <v>4</v>
      </c>
      <c r="F48" s="2">
        <v>112</v>
      </c>
      <c r="G48" s="6" t="s">
        <v>4</v>
      </c>
    </row>
    <row r="49" spans="1:7" ht="32.65">
      <c r="A49" s="7" t="s">
        <v>51</v>
      </c>
      <c r="B49" s="1"/>
      <c r="C49" s="8"/>
      <c r="D49" s="1"/>
      <c r="E49" s="8"/>
      <c r="F49" s="1"/>
      <c r="G49" s="8"/>
    </row>
    <row r="50" spans="1:7">
      <c r="A50" s="11" t="s">
        <v>52</v>
      </c>
      <c r="B50" s="18">
        <v>0</v>
      </c>
      <c r="C50" s="22">
        <v>0</v>
      </c>
      <c r="D50" s="18">
        <v>0</v>
      </c>
      <c r="E50" s="22">
        <v>0</v>
      </c>
      <c r="F50" s="31">
        <v>0</v>
      </c>
      <c r="G50" s="22">
        <v>0</v>
      </c>
    </row>
    <row r="51" spans="1:7">
      <c r="A51" s="11" t="s">
        <v>53</v>
      </c>
      <c r="B51" s="18">
        <v>0</v>
      </c>
      <c r="C51" s="22">
        <v>0</v>
      </c>
      <c r="D51" s="18">
        <v>0</v>
      </c>
      <c r="E51" s="22">
        <v>0</v>
      </c>
      <c r="F51" s="31">
        <v>0</v>
      </c>
      <c r="G51" s="22">
        <v>0</v>
      </c>
    </row>
    <row r="52" spans="1:7">
      <c r="A52" s="11" t="s">
        <v>54</v>
      </c>
      <c r="B52" s="18">
        <v>62731937</v>
      </c>
      <c r="C52" s="22">
        <v>62.6</v>
      </c>
      <c r="D52" s="18">
        <v>68614687</v>
      </c>
      <c r="E52" s="22">
        <v>67.599999999999994</v>
      </c>
      <c r="F52" s="31">
        <v>74742694</v>
      </c>
      <c r="G52" s="22">
        <v>70.5</v>
      </c>
    </row>
    <row r="53" spans="1:7">
      <c r="A53" s="11" t="s">
        <v>55</v>
      </c>
      <c r="B53" s="18">
        <v>15471531</v>
      </c>
      <c r="C53" s="22">
        <v>15.5</v>
      </c>
      <c r="D53" s="18">
        <v>25133300</v>
      </c>
      <c r="E53" s="22">
        <v>24.8</v>
      </c>
      <c r="F53" s="31">
        <v>16341590</v>
      </c>
      <c r="G53" s="22">
        <v>15.4</v>
      </c>
    </row>
    <row r="54" spans="1:7">
      <c r="A54" s="11" t="s">
        <v>56</v>
      </c>
      <c r="B54" s="18">
        <v>7959200</v>
      </c>
      <c r="C54" s="22">
        <v>7.9</v>
      </c>
      <c r="D54" s="18">
        <v>1368828</v>
      </c>
      <c r="E54" s="22">
        <v>1.3</v>
      </c>
      <c r="F54" s="31">
        <v>7781598</v>
      </c>
      <c r="G54" s="22">
        <v>7.3</v>
      </c>
    </row>
    <row r="55" spans="1:7">
      <c r="A55" s="11" t="s">
        <v>57</v>
      </c>
      <c r="B55" s="18">
        <v>0</v>
      </c>
      <c r="C55" s="22">
        <v>0</v>
      </c>
      <c r="D55" s="18">
        <v>0</v>
      </c>
      <c r="E55" s="22">
        <v>0</v>
      </c>
      <c r="F55" s="31">
        <v>0</v>
      </c>
      <c r="G55" s="22">
        <v>0</v>
      </c>
    </row>
    <row r="56" spans="1:7">
      <c r="A56" s="11" t="s">
        <v>58</v>
      </c>
      <c r="B56" s="18">
        <v>86162668</v>
      </c>
      <c r="C56" s="22">
        <v>86</v>
      </c>
      <c r="D56" s="18">
        <f t="shared" ref="D56:F56" si="10">SUM(D50:D55)</f>
        <v>95116815</v>
      </c>
      <c r="E56" s="22">
        <v>93.7</v>
      </c>
      <c r="F56" s="18">
        <f t="shared" si="10"/>
        <v>98865882</v>
      </c>
      <c r="G56" s="22">
        <v>93.2</v>
      </c>
    </row>
    <row r="57" spans="1:7">
      <c r="A57" s="7" t="s">
        <v>59</v>
      </c>
      <c r="B57" s="24"/>
      <c r="C57" s="25"/>
      <c r="D57" s="24"/>
      <c r="E57" s="25"/>
      <c r="F57" s="24"/>
      <c r="G57" s="25"/>
    </row>
    <row r="58" spans="1:7">
      <c r="A58" s="11" t="s">
        <v>60</v>
      </c>
      <c r="B58" s="18">
        <v>13972836</v>
      </c>
      <c r="C58" s="22">
        <v>14</v>
      </c>
      <c r="D58" s="18">
        <v>6377080</v>
      </c>
      <c r="E58" s="22">
        <v>6.3</v>
      </c>
      <c r="F58" s="31">
        <v>7259076</v>
      </c>
      <c r="G58" s="22">
        <v>6.8</v>
      </c>
    </row>
    <row r="59" spans="1:7" ht="16.899999999999999" thickBot="1">
      <c r="A59" s="14" t="s">
        <v>61</v>
      </c>
      <c r="B59" s="19">
        <f t="shared" ref="B59:G59" si="11">B56+B58</f>
        <v>100135504</v>
      </c>
      <c r="C59" s="30">
        <f t="shared" si="11"/>
        <v>100</v>
      </c>
      <c r="D59" s="19">
        <f t="shared" si="11"/>
        <v>101493895</v>
      </c>
      <c r="E59" s="30">
        <f t="shared" si="11"/>
        <v>100</v>
      </c>
      <c r="F59" s="19">
        <f t="shared" si="11"/>
        <v>106124958</v>
      </c>
      <c r="G59" s="30">
        <f t="shared" si="11"/>
        <v>100</v>
      </c>
    </row>
    <row r="60" spans="1:7">
      <c r="B60" s="29"/>
      <c r="D60" s="29"/>
      <c r="F60" s="29"/>
    </row>
  </sheetData>
  <mergeCells count="7">
    <mergeCell ref="A1:G1"/>
    <mergeCell ref="A3:G3"/>
    <mergeCell ref="A46:G46"/>
    <mergeCell ref="A4:G4"/>
    <mergeCell ref="A47:G47"/>
    <mergeCell ref="A2:B2"/>
    <mergeCell ref="A45:B4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7F8F4754D4805045B02BDA43B3B0B0C8" ma:contentTypeVersion="3" ma:contentTypeDescription="建立新的文件。" ma:contentTypeScope="" ma:versionID="9b3edd066fcc4ba7a7fadef9996b9a2d">
  <xsd:schema xmlns:xsd="http://www.w3.org/2001/XMLSchema" xmlns:xs="http://www.w3.org/2001/XMLSchema" xmlns:p="http://schemas.microsoft.com/office/2006/metadata/properties" xmlns:ns2="62be2b78-79b8-44e7-a62c-fb574c3b7955" xmlns:ns3="7461bcfd-0293-439b-bbdb-b2edb21ec656" targetNamespace="http://schemas.microsoft.com/office/2006/metadata/properties" ma:root="true" ma:fieldsID="6c660789b8e233f497192311ea4e4d11" ns2:_="" ns3:_="">
    <xsd:import namespace="62be2b78-79b8-44e7-a62c-fb574c3b7955"/>
    <xsd:import namespace="7461bcfd-0293-439b-bbdb-b2edb21ec65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_x76ee__x6a19__x5c0d__x8c61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be2b78-79b8-44e7-a62c-fb574c3b795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用對象: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用詳細資料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61bcfd-0293-439b-bbdb-b2edb21ec656" elementFormDefault="qualified">
    <xsd:import namespace="http://schemas.microsoft.com/office/2006/documentManagement/types"/>
    <xsd:import namespace="http://schemas.microsoft.com/office/infopath/2007/PartnerControls"/>
    <xsd:element name="_x76ee__x6a19__x5c0d__x8c61_" ma:index="10" nillable="true" ma:displayName="目標對象" ma:internalName="_x76ee__x6a19__x5c0d__x8c61_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76ee__x6a19__x5c0d__x8c61_ xmlns="7461bcfd-0293-439b-bbdb-b2edb21ec656" xsi:nil="true"/>
  </documentManagement>
</p:properties>
</file>

<file path=customXml/itemProps1.xml><?xml version="1.0" encoding="utf-8"?>
<ds:datastoreItem xmlns:ds="http://schemas.openxmlformats.org/officeDocument/2006/customXml" ds:itemID="{4EFBD9B7-011E-4157-8C69-B4227DCAB10F}"/>
</file>

<file path=customXml/itemProps2.xml><?xml version="1.0" encoding="utf-8"?>
<ds:datastoreItem xmlns:ds="http://schemas.openxmlformats.org/officeDocument/2006/customXml" ds:itemID="{C6C4A740-C45F-4028-B77F-5CC7A37676B8}"/>
</file>

<file path=customXml/itemProps3.xml><?xml version="1.0" encoding="utf-8"?>
<ds:datastoreItem xmlns:ds="http://schemas.openxmlformats.org/officeDocument/2006/customXml" ds:itemID="{D0C3CC5E-9988-4568-A308-3838FA29E4B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6133</dc:creator>
  <cp:keywords/>
  <dc:description/>
  <cp:lastModifiedBy>淑玲 鄭</cp:lastModifiedBy>
  <cp:revision/>
  <dcterms:created xsi:type="dcterms:W3CDTF">2017-01-16T10:03:21Z</dcterms:created>
  <dcterms:modified xsi:type="dcterms:W3CDTF">2024-12-26T02:22:36Z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0x0101007F8F4754D4805045B02BDA43B3B0B0C8</vt:lpwstr>
  </property>
  <property fmtid="{D5CDD505-2E9C-101B-9397-08002B2CF9AE}" pid="3" name="_dlc_DocIdItemGuid">
    <vt:lpwstr>7338671d-15d7-43cf-9299-52c8e8bc5adb</vt:lpwstr>
  </property>
</Properties>
</file>